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_Labanovska\Desktop\2022_Valsts_atbalsts_2 un nor veida maina\"/>
    </mc:Choice>
  </mc:AlternateContent>
  <bookViews>
    <workbookView xWindow="0" yWindow="0" windowWidth="14985" windowHeight="16215" tabRatio="543"/>
  </bookViews>
  <sheets>
    <sheet name="Kalkulators kwh" sheetId="3" r:id="rId1"/>
  </sheets>
  <definedNames>
    <definedName name="_xlnm._FilterDatabase" localSheetId="0" hidden="1">'Kalkulators kwh'!$D$18:$E$19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6" i="3" l="1"/>
  <c r="F26" i="3" s="1"/>
  <c r="E25" i="3"/>
  <c r="F25" i="3" s="1"/>
  <c r="E24" i="3"/>
  <c r="E23" i="3"/>
  <c r="F23" i="3" l="1"/>
  <c r="F22" i="3"/>
  <c r="F24" i="3" l="1"/>
  <c r="F27" i="3" s="1"/>
  <c r="F28" i="3" l="1"/>
  <c r="F29" i="3" s="1"/>
</calcChain>
</file>

<file path=xl/sharedStrings.xml><?xml version="1.0" encoding="utf-8"?>
<sst xmlns="http://schemas.openxmlformats.org/spreadsheetml/2006/main" count="24" uniqueCount="21">
  <si>
    <t>DG cena</t>
  </si>
  <si>
    <t>Sadale - mainīgā daļa</t>
  </si>
  <si>
    <t>Pārvade - izejas punkts</t>
  </si>
  <si>
    <t>PVN 21%</t>
  </si>
  <si>
    <t>Bez PVN</t>
  </si>
  <si>
    <t>Ar valsts atbalstu</t>
  </si>
  <si>
    <t>Bez valsts atbalsta</t>
  </si>
  <si>
    <t>Tarifs</t>
  </si>
  <si>
    <t>Summa</t>
  </si>
  <si>
    <t>Patēriņš mēnesī kWh</t>
  </si>
  <si>
    <t>Kopā EUR/mēnesī</t>
  </si>
  <si>
    <t>kWh</t>
  </si>
  <si>
    <t>Kalkulators ir AS “Latvijas Gāze” izstrādāts informatīvs rīks, kas nerada juridiskas saistības starp AS “Latvijas Gāze” un dabasgāzes lietotāju. Maksājumi jāveic saskaņā ar izrakstīto norēķinu dokumentu.</t>
  </si>
  <si>
    <t>Aprēķiniet  maksājumu par dabasgāzi, norādot patēriņu mēnesī.</t>
  </si>
  <si>
    <r>
      <t xml:space="preserve">Mēneša maksājuma kalkulators </t>
    </r>
    <r>
      <rPr>
        <b/>
        <sz val="14"/>
        <color rgb="FFB41F3C"/>
        <rFont val="Calibri"/>
        <family val="2"/>
        <charset val="186"/>
        <scheme val="minor"/>
      </rPr>
      <t>ar valsts atbalstu</t>
    </r>
  </si>
  <si>
    <t>Dabasgāze*</t>
  </si>
  <si>
    <t>Sadale - fiksētā daļa**</t>
  </si>
  <si>
    <t>Akcīzes nodoklis***</t>
  </si>
  <si>
    <t>** Aprēķins veikts pie atļautās slodzes līdz 6m3/h</t>
  </si>
  <si>
    <t>***  Akcīzes nodokļa likme dabasgāzes izmantošanai par kurināmo (t.sk. ēdienu gatavošanai un ūdens uzsildīšanai).</t>
  </si>
  <si>
    <t>* Aprēķinā iekļauts dabasgāzes tarifs 2022. gada 2. pusgadam ņemot vērā valsts atbalstu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</si>
</sst>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0000"/>
    <numFmt numFmtId="165" formatCode="#,##0.00_ ;\-#,##0.00\ "/>
    <numFmt numFmtId="166" formatCode="0.0000000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Calibri Light"/>
      <family val="2"/>
      <charset val="186"/>
      <scheme val="major"/>
    </font>
    <font>
      <sz val="11"/>
      <color theme="1"/>
      <name val="Calibri Light"/>
      <family val="2"/>
      <charset val="186"/>
      <scheme val="major"/>
    </font>
    <font>
      <b/>
      <sz val="11"/>
      <color theme="1"/>
      <name val="Calibri Light"/>
      <family val="2"/>
      <charset val="186"/>
      <scheme val="major"/>
    </font>
    <font>
      <b/>
      <sz val="11"/>
      <color rgb="FFFF0000"/>
      <name val="Calibri Light"/>
      <family val="2"/>
      <charset val="186"/>
      <scheme val="major"/>
    </font>
    <font>
      <sz val="9"/>
      <color theme="1"/>
      <name val="Calibri Light"/>
      <family val="2"/>
      <charset val="186"/>
      <scheme val="major"/>
    </font>
    <font>
      <b/>
      <sz val="20"/>
      <color rgb="FF29818C"/>
      <name val="Calibri"/>
      <family val="2"/>
      <charset val="186"/>
      <scheme val="minor"/>
    </font>
    <font>
      <b/>
      <sz val="14"/>
      <color rgb="FFB41F3C"/>
      <name val="Calibri"/>
      <family val="2"/>
      <charset val="186"/>
      <scheme val="minor"/>
    </font>
    <font>
      <b/>
      <sz val="16"/>
      <color rgb="FF29818C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7F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0" fillId="2" borderId="0" xfId="0" applyNumberFormat="1" applyFill="1"/>
    <xf numFmtId="165" fontId="0" fillId="2" borderId="0" xfId="1" applyNumberFormat="1" applyFont="1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7" fillId="3" borderId="0" xfId="0" applyFont="1" applyFill="1" applyAlignment="1">
      <alignment vertical="center"/>
    </xf>
    <xf numFmtId="0" fontId="9" fillId="3" borderId="0" xfId="0" applyFont="1" applyFill="1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top"/>
    </xf>
    <xf numFmtId="166" fontId="9" fillId="3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right"/>
    </xf>
    <xf numFmtId="0" fontId="9" fillId="3" borderId="0" xfId="0" applyFont="1" applyFill="1" applyBorder="1"/>
    <xf numFmtId="166" fontId="9" fillId="3" borderId="0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right"/>
    </xf>
    <xf numFmtId="2" fontId="10" fillId="3" borderId="0" xfId="0" applyNumberFormat="1" applyFont="1" applyFill="1" applyAlignment="1">
      <alignment vertical="center"/>
    </xf>
    <xf numFmtId="2" fontId="10" fillId="3" borderId="0" xfId="0" applyNumberFormat="1" applyFont="1" applyFill="1" applyBorder="1" applyAlignment="1">
      <alignment vertical="center"/>
    </xf>
    <xf numFmtId="0" fontId="9" fillId="3" borderId="0" xfId="0" applyFont="1" applyFill="1" applyAlignment="1"/>
    <xf numFmtId="4" fontId="9" fillId="3" borderId="0" xfId="0" applyNumberFormat="1" applyFont="1" applyFill="1" applyAlignment="1">
      <alignment horizontal="right"/>
    </xf>
    <xf numFmtId="4" fontId="9" fillId="3" borderId="0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left" vertical="top" wrapText="1"/>
    </xf>
    <xf numFmtId="3" fontId="12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41F3C"/>
      <color rgb="FFEBF7F9"/>
      <color rgb="FFB4D8DF"/>
      <color rgb="FF29818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8"/>
  <sheetViews>
    <sheetView tabSelected="1" zoomScale="110" zoomScaleNormal="110" workbookViewId="0">
      <selection activeCell="E19" sqref="E19"/>
    </sheetView>
  </sheetViews>
  <sheetFormatPr defaultRowHeight="15" outlineLevelRow="1" x14ac:dyDescent="0.25"/>
  <cols>
    <col min="1" max="3" width="9.140625" style="1"/>
    <col min="4" max="4" width="23.85546875" style="1" customWidth="1"/>
    <col min="5" max="5" width="15.28515625" style="1" customWidth="1"/>
    <col min="6" max="6" width="18" style="1" customWidth="1"/>
    <col min="7" max="7" width="9.7109375" style="1" customWidth="1"/>
    <col min="8" max="16384" width="9.140625" style="1"/>
  </cols>
  <sheetData>
    <row r="1" spans="2:9" ht="24" customHeight="1" x14ac:dyDescent="0.25"/>
    <row r="2" spans="2:9" ht="12.75" hidden="1" customHeight="1" outlineLevel="1" x14ac:dyDescent="0.25">
      <c r="D2" s="2" t="s">
        <v>5</v>
      </c>
      <c r="E2" s="1" t="s">
        <v>0</v>
      </c>
      <c r="F2" s="1" t="s">
        <v>1</v>
      </c>
    </row>
    <row r="3" spans="2:9" ht="12.75" hidden="1" customHeight="1" outlineLevel="1" x14ac:dyDescent="0.25">
      <c r="D3" s="3">
        <v>221</v>
      </c>
      <c r="E3" s="4">
        <v>9.1485499999999997E-2</v>
      </c>
      <c r="F3" s="1">
        <v>7.4415999999999996E-3</v>
      </c>
    </row>
    <row r="4" spans="2:9" ht="12.75" hidden="1" customHeight="1" outlineLevel="1" x14ac:dyDescent="0.25">
      <c r="D4" s="3">
        <v>439.09</v>
      </c>
      <c r="E4" s="4">
        <v>7.8745999999999997E-2</v>
      </c>
      <c r="F4" s="1">
        <v>7.4415999999999996E-3</v>
      </c>
    </row>
    <row r="5" spans="2:9" ht="12.75" hidden="1" customHeight="1" outlineLevel="1" x14ac:dyDescent="0.25">
      <c r="D5" s="3">
        <v>21954.17</v>
      </c>
      <c r="E5" s="4">
        <v>7.8745999999999997E-2</v>
      </c>
      <c r="F5" s="1">
        <v>7.4415999999999996E-3</v>
      </c>
    </row>
    <row r="6" spans="2:9" ht="12.75" hidden="1" customHeight="1" outlineLevel="1" x14ac:dyDescent="0.25">
      <c r="D6" s="5"/>
    </row>
    <row r="7" spans="2:9" ht="12.75" hidden="1" customHeight="1" outlineLevel="1" x14ac:dyDescent="0.25">
      <c r="D7" s="1" t="s">
        <v>6</v>
      </c>
      <c r="E7" s="1" t="s">
        <v>0</v>
      </c>
      <c r="F7" s="1" t="s">
        <v>1</v>
      </c>
    </row>
    <row r="8" spans="2:9" ht="12.75" hidden="1" customHeight="1" outlineLevel="1" x14ac:dyDescent="0.25">
      <c r="D8" s="3">
        <v>0</v>
      </c>
      <c r="E8" s="4">
        <v>0.1214855</v>
      </c>
      <c r="F8" s="1">
        <v>1.8076100000000001E-2</v>
      </c>
    </row>
    <row r="9" spans="2:9" ht="13.5" hidden="1" customHeight="1" outlineLevel="1" x14ac:dyDescent="0.25">
      <c r="D9" s="3">
        <v>219.59</v>
      </c>
      <c r="E9" s="4">
        <v>0.1214855</v>
      </c>
      <c r="F9" s="1">
        <v>7.4415999999999996E-3</v>
      </c>
    </row>
    <row r="10" spans="2:9" ht="12.75" hidden="1" customHeight="1" outlineLevel="1" x14ac:dyDescent="0.25">
      <c r="D10" s="3">
        <v>439.09</v>
      </c>
      <c r="E10" s="4">
        <v>0.108746</v>
      </c>
      <c r="F10" s="1">
        <v>7.4415999999999996E-3</v>
      </c>
    </row>
    <row r="11" spans="2:9" ht="12.75" hidden="1" customHeight="1" outlineLevel="1" x14ac:dyDescent="0.25">
      <c r="D11" s="3">
        <v>21954.17</v>
      </c>
      <c r="E11" s="4">
        <v>0.108746</v>
      </c>
      <c r="F11" s="1">
        <v>7.4415999999999996E-3</v>
      </c>
    </row>
    <row r="12" spans="2:9" ht="12.75" hidden="1" customHeight="1" outlineLevel="1" x14ac:dyDescent="0.25"/>
    <row r="13" spans="2:9" ht="12.75" customHeight="1" collapsed="1" x14ac:dyDescent="0.25"/>
    <row r="14" spans="2:9" ht="12.75" customHeight="1" x14ac:dyDescent="0.25">
      <c r="B14" s="6"/>
      <c r="C14" s="6"/>
      <c r="D14" s="6"/>
      <c r="E14" s="6"/>
      <c r="F14" s="6"/>
      <c r="G14" s="6"/>
      <c r="H14" s="6"/>
      <c r="I14" s="6"/>
    </row>
    <row r="15" spans="2:9" ht="18.75" x14ac:dyDescent="0.3">
      <c r="B15" s="6"/>
      <c r="C15" s="6"/>
      <c r="D15" s="7" t="s">
        <v>14</v>
      </c>
      <c r="E15" s="9"/>
      <c r="F15" s="9"/>
      <c r="G15" s="6"/>
      <c r="H15" s="6"/>
      <c r="I15" s="6"/>
    </row>
    <row r="16" spans="2:9" ht="12.75" customHeight="1" x14ac:dyDescent="0.25">
      <c r="B16" s="6"/>
      <c r="C16" s="6"/>
      <c r="D16" s="31" t="s">
        <v>13</v>
      </c>
      <c r="E16" s="31"/>
      <c r="F16" s="31"/>
      <c r="G16" s="6"/>
      <c r="H16" s="6"/>
      <c r="I16" s="6"/>
    </row>
    <row r="17" spans="2:9" ht="12.75" customHeight="1" x14ac:dyDescent="0.3">
      <c r="B17" s="6"/>
      <c r="C17" s="6"/>
      <c r="D17" s="8"/>
      <c r="E17" s="9"/>
      <c r="F17" s="9"/>
      <c r="G17" s="6"/>
      <c r="H17" s="6"/>
      <c r="I17" s="6"/>
    </row>
    <row r="18" spans="2:9" ht="12.75" customHeight="1" x14ac:dyDescent="0.25">
      <c r="B18" s="6"/>
      <c r="C18" s="6"/>
      <c r="D18" s="10"/>
      <c r="E18" s="11"/>
      <c r="F18" s="9"/>
      <c r="G18" s="6"/>
      <c r="H18" s="6"/>
      <c r="I18" s="6"/>
    </row>
    <row r="19" spans="2:9" ht="24.75" customHeight="1" x14ac:dyDescent="0.25">
      <c r="B19" s="6"/>
      <c r="C19" s="6"/>
      <c r="D19" s="14" t="s">
        <v>9</v>
      </c>
      <c r="E19" s="32">
        <v>221</v>
      </c>
      <c r="F19" s="15" t="s">
        <v>11</v>
      </c>
      <c r="G19" s="6"/>
      <c r="H19" s="6"/>
      <c r="I19" s="6"/>
    </row>
    <row r="20" spans="2:9" ht="12.75" customHeight="1" x14ac:dyDescent="0.25">
      <c r="B20" s="6"/>
      <c r="C20" s="6"/>
      <c r="D20" s="9"/>
      <c r="E20" s="9"/>
      <c r="F20" s="9"/>
      <c r="G20" s="6"/>
      <c r="H20" s="6"/>
      <c r="I20" s="6"/>
    </row>
    <row r="21" spans="2:9" x14ac:dyDescent="0.25">
      <c r="B21" s="6"/>
      <c r="C21" s="6"/>
      <c r="D21" s="13"/>
      <c r="E21" s="16" t="s">
        <v>7</v>
      </c>
      <c r="F21" s="16" t="s">
        <v>8</v>
      </c>
      <c r="G21" s="6"/>
      <c r="H21" s="6"/>
      <c r="I21" s="6"/>
    </row>
    <row r="22" spans="2:9" ht="12.75" customHeight="1" x14ac:dyDescent="0.25">
      <c r="B22" s="6"/>
      <c r="C22" s="6"/>
      <c r="D22" s="13" t="s">
        <v>15</v>
      </c>
      <c r="E22" s="17">
        <f>IF($E$19&lt;D3,"-",IF($E$19&gt;D5,"-",VLOOKUP($E$19,$D$3:$F$5,2)))</f>
        <v>9.1485499999999997E-2</v>
      </c>
      <c r="F22" s="27">
        <f>IF(E22="-","-",ROUND(E22*$E$19,2))</f>
        <v>20.22</v>
      </c>
      <c r="G22" s="6"/>
      <c r="H22" s="6"/>
      <c r="I22" s="6"/>
    </row>
    <row r="23" spans="2:9" ht="12.75" customHeight="1" x14ac:dyDescent="0.25">
      <c r="B23" s="6"/>
      <c r="C23" s="6"/>
      <c r="D23" s="13" t="s">
        <v>1</v>
      </c>
      <c r="E23" s="17">
        <f>IF($E$19&lt;D3,"-",IF($E$19&gt;D5,"-",VLOOKUP($E$19,$D$3:$F$5,3)))</f>
        <v>7.4415999999999996E-3</v>
      </c>
      <c r="F23" s="27">
        <f>IF(E23="-","-",ROUND(E23*$E$19,2))</f>
        <v>1.64</v>
      </c>
      <c r="G23" s="6"/>
      <c r="H23" s="6"/>
      <c r="I23" s="6"/>
    </row>
    <row r="24" spans="2:9" ht="12.75" customHeight="1" x14ac:dyDescent="0.25">
      <c r="B24" s="6"/>
      <c r="C24" s="6"/>
      <c r="D24" s="13" t="s">
        <v>16</v>
      </c>
      <c r="E24" s="18">
        <f>IF($E$19&lt;D3,"-",IF($E$19&gt;D5,"-",2.7))</f>
        <v>2.7</v>
      </c>
      <c r="F24" s="27">
        <f>E24</f>
        <v>2.7</v>
      </c>
      <c r="G24" s="6"/>
      <c r="H24" s="6"/>
      <c r="I24" s="6"/>
    </row>
    <row r="25" spans="2:9" ht="12.75" customHeight="1" x14ac:dyDescent="0.25">
      <c r="B25" s="6"/>
      <c r="C25" s="6"/>
      <c r="D25" s="13" t="s">
        <v>2</v>
      </c>
      <c r="E25" s="17">
        <f>IF($E$19&lt;D3,"-",IF($E$19&gt;D5,"-",0.0019297))</f>
        <v>1.9296999999999999E-3</v>
      </c>
      <c r="F25" s="27">
        <f>IF($E$19&lt;D3,"-",IF($E$19&gt;D5,"-",ROUND(E25*$E$19,2)))</f>
        <v>0.43</v>
      </c>
      <c r="G25" s="6"/>
      <c r="H25" s="6"/>
      <c r="I25" s="6"/>
    </row>
    <row r="26" spans="2:9" ht="12.75" customHeight="1" x14ac:dyDescent="0.25">
      <c r="B26" s="6"/>
      <c r="C26" s="6"/>
      <c r="D26" s="19" t="s">
        <v>17</v>
      </c>
      <c r="E26" s="20">
        <f>IF($E$19&lt;D3,"-",IF($E$19&gt;D5,"-",0.00165))</f>
        <v>1.65E-3</v>
      </c>
      <c r="F26" s="28">
        <f>IF($E$19&lt;D3,"-",IF($E$19&gt;D5,"-",ROUND(E26*$E$19,2)))</f>
        <v>0.36</v>
      </c>
      <c r="G26" s="6"/>
      <c r="H26" s="6"/>
      <c r="I26" s="6"/>
    </row>
    <row r="27" spans="2:9" hidden="1" x14ac:dyDescent="0.25">
      <c r="B27" s="6"/>
      <c r="C27" s="6"/>
      <c r="D27" s="13" t="s">
        <v>4</v>
      </c>
      <c r="E27" s="21"/>
      <c r="F27" s="27">
        <f>IF($E$19&lt;D3,"-", ROUND(SUM(F22:F26),2))</f>
        <v>25.35</v>
      </c>
      <c r="G27" s="6"/>
      <c r="H27" s="6"/>
      <c r="I27" s="6"/>
    </row>
    <row r="28" spans="2:9" ht="12.75" customHeight="1" x14ac:dyDescent="0.25">
      <c r="B28" s="6"/>
      <c r="C28" s="6"/>
      <c r="D28" s="22" t="s">
        <v>3</v>
      </c>
      <c r="E28" s="23"/>
      <c r="F28" s="29">
        <f>IF($E$19&lt;D3,"-",IF($E$19&gt;D5,"-",ROUND(F27*21%,2)))</f>
        <v>5.32</v>
      </c>
      <c r="G28" s="6"/>
      <c r="H28" s="6"/>
      <c r="I28" s="6"/>
    </row>
    <row r="29" spans="2:9" ht="26.25" customHeight="1" x14ac:dyDescent="0.25">
      <c r="B29" s="6"/>
      <c r="C29" s="6"/>
      <c r="D29" s="12" t="s">
        <v>10</v>
      </c>
      <c r="E29" s="24"/>
      <c r="F29" s="30">
        <f>IF(E19&lt;D3,"Valsts atbalsts nepienākas",IF($E$19&gt;D5,"Ievadītais patēriņš pārsniedz 25000 m³ gadā",SUM(F27:F28)))</f>
        <v>30.67</v>
      </c>
      <c r="G29" s="6"/>
      <c r="H29" s="6"/>
      <c r="I29" s="6"/>
    </row>
    <row r="30" spans="2:9" ht="26.25" customHeight="1" x14ac:dyDescent="0.25">
      <c r="B30" s="6"/>
      <c r="C30" s="6"/>
      <c r="D30" s="12"/>
      <c r="E30" s="24"/>
      <c r="F30" s="25"/>
      <c r="G30" s="6"/>
      <c r="H30" s="6"/>
      <c r="I30" s="6"/>
    </row>
    <row r="31" spans="2:9" ht="14.25" customHeight="1" x14ac:dyDescent="0.25">
      <c r="B31" s="6"/>
      <c r="C31" s="6"/>
      <c r="D31" s="26" t="s">
        <v>20</v>
      </c>
      <c r="E31" s="24"/>
      <c r="F31" s="24"/>
      <c r="G31" s="6"/>
      <c r="H31" s="6"/>
      <c r="I31" s="6"/>
    </row>
    <row r="32" spans="2:9" x14ac:dyDescent="0.25">
      <c r="B32" s="6"/>
      <c r="C32" s="6"/>
      <c r="D32" s="13" t="s">
        <v>18</v>
      </c>
      <c r="E32" s="13"/>
      <c r="F32" s="13"/>
      <c r="G32" s="6"/>
      <c r="H32" s="6"/>
      <c r="I32" s="6"/>
    </row>
    <row r="33" spans="2:9" ht="23.25" customHeight="1" x14ac:dyDescent="0.25">
      <c r="B33" s="6"/>
      <c r="C33" s="6"/>
      <c r="D33" s="31" t="s">
        <v>19</v>
      </c>
      <c r="E33" s="31"/>
      <c r="F33" s="31"/>
      <c r="G33" s="6"/>
      <c r="H33" s="6"/>
      <c r="I33" s="6"/>
    </row>
    <row r="34" spans="2:9" x14ac:dyDescent="0.25">
      <c r="B34" s="6"/>
      <c r="C34" s="6"/>
      <c r="D34" s="13"/>
      <c r="E34" s="13"/>
      <c r="F34" s="13"/>
      <c r="G34" s="6"/>
      <c r="H34" s="6"/>
      <c r="I34" s="6"/>
    </row>
    <row r="35" spans="2:9" ht="18" customHeight="1" x14ac:dyDescent="0.25">
      <c r="B35" s="6"/>
      <c r="C35" s="6"/>
      <c r="D35" s="31" t="s">
        <v>12</v>
      </c>
      <c r="E35" s="31"/>
      <c r="F35" s="31"/>
      <c r="G35" s="6"/>
      <c r="H35" s="6"/>
      <c r="I35" s="6"/>
    </row>
    <row r="36" spans="2:9" x14ac:dyDescent="0.25">
      <c r="B36" s="6"/>
      <c r="C36" s="6"/>
      <c r="D36" s="31"/>
      <c r="E36" s="31"/>
      <c r="F36" s="31"/>
      <c r="G36" s="6"/>
      <c r="H36" s="6"/>
      <c r="I36" s="6"/>
    </row>
    <row r="37" spans="2:9" x14ac:dyDescent="0.25">
      <c r="B37" s="6"/>
      <c r="C37" s="6"/>
      <c r="D37" s="31"/>
      <c r="E37" s="31"/>
      <c r="F37" s="31"/>
      <c r="G37" s="6"/>
      <c r="H37" s="6"/>
      <c r="I37" s="6"/>
    </row>
    <row r="38" spans="2:9" x14ac:dyDescent="0.25">
      <c r="B38" s="6"/>
      <c r="C38" s="6"/>
      <c r="D38" s="6"/>
      <c r="E38" s="6"/>
      <c r="F38" s="6"/>
      <c r="G38" s="6"/>
      <c r="H38" s="6"/>
      <c r="I38" s="6"/>
    </row>
  </sheetData>
  <sheetProtection algorithmName="SHA-512" hashValue="ZAcPSzA896hT/q1PvBZ6f3Gzi6FL4f825ZDxsg6FajqwI2AmqPuVY2cXdTUF5a6SxQuoDw9GB+8nls5+1Ls0Mg==" saltValue="KD6B95jHAyxMjj4UwtsfjQ==" spinCount="100000" sheet="1" objects="1" scenarios="1" selectLockedCells="1"/>
  <mergeCells count="3">
    <mergeCell ref="D33:F33"/>
    <mergeCell ref="D35:F37"/>
    <mergeCell ref="D16:F16"/>
  </mergeCells>
  <dataValidations count="1">
    <dataValidation type="list" allowBlank="1" showInputMessage="1" showErrorMessage="1" sqref="E18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Kalkulators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Bilzone</dc:creator>
  <cp:lastModifiedBy>Jeļena Labanovska</cp:lastModifiedBy>
  <dcterms:created xsi:type="dcterms:W3CDTF">2022-08-25T08:32:50Z</dcterms:created>
  <dcterms:modified xsi:type="dcterms:W3CDTF">2022-09-19T06:12:10Z</dcterms:modified>
</cp:coreProperties>
</file>